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17235" windowHeight="8250"/>
  </bookViews>
  <sheets>
    <sheet name="Battle" sheetId="3" r:id="rId1"/>
    <sheet name="AtkAdjust" sheetId="6" r:id="rId2"/>
    <sheet name="Credits" sheetId="7" r:id="rId3"/>
  </sheets>
  <calcPr calcId="144525"/>
</workbook>
</file>

<file path=xl/calcChain.xml><?xml version="1.0" encoding="utf-8"?>
<calcChain xmlns="http://schemas.openxmlformats.org/spreadsheetml/2006/main">
  <c r="B47" i="3" l="1"/>
  <c r="B46" i="3"/>
  <c r="C14" i="3" l="1"/>
  <c r="H13" i="3" l="1"/>
  <c r="H14" i="3"/>
  <c r="H15" i="3"/>
  <c r="H16" i="3"/>
  <c r="C7" i="3"/>
  <c r="C9" i="3"/>
  <c r="C8" i="3"/>
  <c r="K30" i="3" l="1"/>
  <c r="K31" i="3"/>
  <c r="K32" i="3"/>
  <c r="K29" i="3"/>
  <c r="H30" i="3"/>
  <c r="H31" i="3"/>
  <c r="H32" i="3"/>
  <c r="H29" i="3"/>
  <c r="C16" i="3"/>
  <c r="C13" i="3" l="1"/>
  <c r="K13" i="3"/>
  <c r="C15" i="3"/>
  <c r="G14" i="3" l="1"/>
  <c r="G15" i="3"/>
  <c r="G16" i="3"/>
  <c r="G13" i="3"/>
  <c r="G43" i="3"/>
  <c r="J13" i="3"/>
  <c r="B21" i="3" s="1"/>
  <c r="J14" i="3"/>
  <c r="B22" i="3" s="1"/>
  <c r="J15" i="3"/>
  <c r="B23" i="3" s="1"/>
  <c r="J16" i="3"/>
  <c r="B24" i="3" s="1"/>
  <c r="H42" i="3" l="1"/>
  <c r="I42" i="3"/>
  <c r="H41" i="3"/>
  <c r="I41" i="3"/>
  <c r="H40" i="3"/>
  <c r="I40" i="3"/>
  <c r="H43" i="3"/>
  <c r="F43" i="3"/>
  <c r="I43" i="3"/>
  <c r="I16" i="3"/>
  <c r="I13" i="3"/>
  <c r="K21" i="3" s="1"/>
  <c r="I14" i="3"/>
  <c r="I15" i="3"/>
  <c r="G42" i="3" l="1"/>
  <c r="F42" i="3"/>
  <c r="G41" i="3"/>
  <c r="F41" i="3"/>
  <c r="G40" i="3"/>
  <c r="F40" i="3"/>
  <c r="H22" i="3"/>
  <c r="K22" i="3"/>
  <c r="H23" i="3"/>
  <c r="K23" i="3"/>
  <c r="H24" i="3"/>
  <c r="K24" i="3"/>
  <c r="H21" i="3"/>
</calcChain>
</file>

<file path=xl/sharedStrings.xml><?xml version="1.0" encoding="utf-8"?>
<sst xmlns="http://schemas.openxmlformats.org/spreadsheetml/2006/main" count="123" uniqueCount="70">
  <si>
    <t>Unit</t>
  </si>
  <si>
    <t>Speed</t>
  </si>
  <si>
    <t>Attack</t>
  </si>
  <si>
    <t>Defense</t>
  </si>
  <si>
    <t>Range</t>
  </si>
  <si>
    <t>Health</t>
  </si>
  <si>
    <t>Carry</t>
  </si>
  <si>
    <t>Infantry</t>
  </si>
  <si>
    <t>Cavalry</t>
  </si>
  <si>
    <t>Archer</t>
  </si>
  <si>
    <t>Catapult</t>
  </si>
  <si>
    <t>Variables</t>
  </si>
  <si>
    <t>Attributes</t>
  </si>
  <si>
    <t>Fortune</t>
  </si>
  <si>
    <t>Archers</t>
  </si>
  <si>
    <t>Here -&gt;</t>
  </si>
  <si>
    <t>Enter 
Battlefield length</t>
  </si>
  <si>
    <t>Highest unit on battlefield applies</t>
  </si>
  <si>
    <t>Turns for your troops
 to Move to back row</t>
  </si>
  <si>
    <t>Turns to attack
back row</t>
  </si>
  <si>
    <t>Turns for NPC troops
 to Move to back row</t>
  </si>
  <si>
    <t>Turns for NPC attack
back row</t>
  </si>
  <si>
    <t>Multiplier</t>
  </si>
  <si>
    <t>Technology Level</t>
  </si>
  <si>
    <t>NA</t>
  </si>
  <si>
    <t>Your Adjusted Stats</t>
  </si>
  <si>
    <t>Your technology Level</t>
  </si>
  <si>
    <t>Haypi Kingdom Unit Calculator</t>
  </si>
  <si>
    <t>Troop Advantages</t>
  </si>
  <si>
    <t>Catapults</t>
  </si>
  <si>
    <t>Traps</t>
  </si>
  <si>
    <t>Turrets</t>
  </si>
  <si>
    <t>Arhers</t>
  </si>
  <si>
    <t>Cataplults</t>
  </si>
  <si>
    <t>Defending Unit</t>
  </si>
  <si>
    <t>Attacking Unit</t>
  </si>
  <si>
    <t>Number of your troops</t>
  </si>
  <si>
    <t>Indicates Field to Fill in</t>
  </si>
  <si>
    <t>Estimated NPC Kills</t>
  </si>
  <si>
    <t>Cats</t>
  </si>
  <si>
    <t>Enemy Troops</t>
  </si>
  <si>
    <t>Your
Troops</t>
  </si>
  <si>
    <t>Estimated Number of NPC troops killed by your troops</t>
  </si>
  <si>
    <t>Battlefield Length</t>
  </si>
  <si>
    <t>Turret lvl 1</t>
  </si>
  <si>
    <t>Turret lvl 2</t>
  </si>
  <si>
    <t>Turret lvl 3</t>
  </si>
  <si>
    <t>Turret lvl 4</t>
  </si>
  <si>
    <t>Turret lvl 5</t>
  </si>
  <si>
    <t>Turret lvl 6</t>
  </si>
  <si>
    <t>Turret lvl 7</t>
  </si>
  <si>
    <t>Turret lvl 8</t>
  </si>
  <si>
    <t>Turret lvl 9</t>
  </si>
  <si>
    <t>Turret lvl 10</t>
  </si>
  <si>
    <t>nIcKrOx</t>
  </si>
  <si>
    <t>For digging up the AtkAdjust info from the forms</t>
  </si>
  <si>
    <t>Caladan</t>
  </si>
  <si>
    <t>Nathan05</t>
  </si>
  <si>
    <t>For clarifying Battlefield size without Catapults</t>
  </si>
  <si>
    <t>Special Thanks Go out to…</t>
  </si>
  <si>
    <t>Basic Unit Stats</t>
  </si>
  <si>
    <t>Arythy</t>
  </si>
  <si>
    <t>Debugging errors in V.1.0</t>
  </si>
  <si>
    <t>Uranos</t>
  </si>
  <si>
    <t>Taems96</t>
  </si>
  <si>
    <t>For guides which made this spreadsheet possible</t>
  </si>
  <si>
    <t>Link to this topic in forms</t>
  </si>
  <si>
    <t>Maximum Carry</t>
  </si>
  <si>
    <t>Combined</t>
  </si>
  <si>
    <t>Of each Resource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</si>
</sst>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2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u/>
      <sz val="14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3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i/>
      <sz val="18"/>
      <color theme="3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i/>
      <sz val="12"/>
      <color theme="0"/>
      <name val="Calibri"/>
      <family val="2"/>
      <scheme val="minor"/>
    </font>
    <font>
      <sz val="18"/>
      <color theme="0"/>
      <name val="Calibri"/>
      <family val="2"/>
      <scheme val="minor"/>
    </font>
    <font>
      <b/>
      <sz val="18"/>
      <color theme="0"/>
      <name val="Cambria"/>
      <family val="2"/>
      <scheme val="major"/>
    </font>
    <font>
      <u/>
      <sz val="11"/>
      <color theme="10"/>
      <name val="Calibri"/>
      <family val="2"/>
      <scheme val="minor"/>
    </font>
    <font>
      <b/>
      <u/>
      <sz val="11"/>
      <color theme="1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4506668294322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/>
      <top style="thin">
        <color theme="4"/>
      </top>
      <bottom/>
      <diagonal/>
    </border>
    <border>
      <left style="thin">
        <color theme="4"/>
      </left>
      <right/>
      <top/>
      <bottom/>
      <diagonal/>
    </border>
    <border>
      <left style="thin">
        <color theme="4"/>
      </left>
      <right/>
      <top/>
      <bottom style="thin">
        <color theme="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ck">
        <color rgb="FFC00000"/>
      </left>
      <right style="thick">
        <color rgb="FFC00000"/>
      </right>
      <top style="thick">
        <color rgb="FFC00000"/>
      </top>
      <bottom style="thick">
        <color rgb="FFC00000"/>
      </bottom>
      <diagonal/>
    </border>
    <border>
      <left style="thick">
        <color rgb="FFC00000"/>
      </left>
      <right/>
      <top style="thick">
        <color rgb="FFC00000"/>
      </top>
      <bottom style="thick">
        <color rgb="FFC00000"/>
      </bottom>
      <diagonal/>
    </border>
    <border>
      <left/>
      <right style="thick">
        <color rgb="FFC00000"/>
      </right>
      <top style="thick">
        <color rgb="FFC00000"/>
      </top>
      <bottom style="thick">
        <color rgb="FFC00000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 style="medium">
        <color rgb="FFC00000"/>
      </left>
      <right style="medium">
        <color rgb="FFC00000"/>
      </right>
      <top style="medium">
        <color rgb="FFC00000"/>
      </top>
      <bottom style="medium">
        <color rgb="FFC00000"/>
      </bottom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  <border>
      <left style="medium">
        <color theme="3"/>
      </left>
      <right style="thin">
        <color theme="3"/>
      </right>
      <top style="medium">
        <color theme="3"/>
      </top>
      <bottom style="thin">
        <color theme="3"/>
      </bottom>
      <diagonal/>
    </border>
    <border>
      <left style="thin">
        <color theme="3"/>
      </left>
      <right style="thin">
        <color theme="3"/>
      </right>
      <top style="medium">
        <color theme="3"/>
      </top>
      <bottom style="thin">
        <color theme="3"/>
      </bottom>
      <diagonal/>
    </border>
    <border>
      <left style="thin">
        <color theme="3"/>
      </left>
      <right style="medium">
        <color theme="3"/>
      </right>
      <top style="medium">
        <color theme="3"/>
      </top>
      <bottom style="thin">
        <color theme="3"/>
      </bottom>
      <diagonal/>
    </border>
    <border>
      <left style="medium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  <border>
      <left style="thin">
        <color theme="3"/>
      </left>
      <right style="medium">
        <color theme="3"/>
      </right>
      <top style="thin">
        <color theme="3"/>
      </top>
      <bottom style="thin">
        <color theme="3"/>
      </bottom>
      <diagonal/>
    </border>
    <border>
      <left style="thin">
        <color theme="3"/>
      </left>
      <right/>
      <top style="thin">
        <color theme="3"/>
      </top>
      <bottom/>
      <diagonal/>
    </border>
    <border>
      <left/>
      <right/>
      <top style="thin">
        <color theme="3"/>
      </top>
      <bottom/>
      <diagonal/>
    </border>
    <border>
      <left/>
      <right style="medium">
        <color theme="3"/>
      </right>
      <top style="thin">
        <color theme="3"/>
      </top>
      <bottom/>
      <diagonal/>
    </border>
    <border>
      <left style="thin">
        <color theme="3"/>
      </left>
      <right/>
      <top/>
      <bottom/>
      <diagonal/>
    </border>
    <border>
      <left/>
      <right style="medium">
        <color theme="3"/>
      </right>
      <top/>
      <bottom/>
      <diagonal/>
    </border>
    <border>
      <left style="thin">
        <color theme="3"/>
      </left>
      <right/>
      <top/>
      <bottom style="thin">
        <color theme="3"/>
      </bottom>
      <diagonal/>
    </border>
    <border>
      <left/>
      <right/>
      <top/>
      <bottom style="thin">
        <color theme="3"/>
      </bottom>
      <diagonal/>
    </border>
    <border>
      <left/>
      <right style="medium">
        <color theme="3"/>
      </right>
      <top/>
      <bottom style="thin">
        <color theme="3"/>
      </bottom>
      <diagonal/>
    </border>
    <border>
      <left style="thick">
        <color theme="3"/>
      </left>
      <right/>
      <top/>
      <bottom style="thick">
        <color theme="3"/>
      </bottom>
      <diagonal/>
    </border>
    <border>
      <left/>
      <right style="thick">
        <color theme="3"/>
      </right>
      <top/>
      <bottom style="thick">
        <color theme="3"/>
      </bottom>
      <diagonal/>
    </border>
    <border>
      <left/>
      <right/>
      <top/>
      <bottom style="thick">
        <color theme="3" tint="-0.24994659260841701"/>
      </bottom>
      <diagonal/>
    </border>
    <border>
      <left style="thick">
        <color theme="3"/>
      </left>
      <right/>
      <top style="thick">
        <color theme="3" tint="-0.24994659260841701"/>
      </top>
      <bottom/>
      <diagonal/>
    </border>
    <border>
      <left/>
      <right style="thick">
        <color theme="3"/>
      </right>
      <top style="thick">
        <color theme="3" tint="-0.24994659260841701"/>
      </top>
      <bottom/>
      <diagonal/>
    </border>
    <border>
      <left style="thin">
        <color theme="3" tint="-0.24994659260841701"/>
      </left>
      <right/>
      <top style="thin">
        <color theme="3" tint="-0.24994659260841701"/>
      </top>
      <bottom style="thin">
        <color theme="3" tint="-0.24994659260841701"/>
      </bottom>
      <diagonal/>
    </border>
    <border>
      <left/>
      <right style="thin">
        <color theme="3" tint="-0.24994659260841701"/>
      </right>
      <top style="thin">
        <color theme="3" tint="-0.24994659260841701"/>
      </top>
      <bottom style="thin">
        <color theme="3" tint="-0.24994659260841701"/>
      </bottom>
      <diagonal/>
    </border>
  </borders>
  <cellStyleXfs count="4">
    <xf numFmtId="0" fontId="0" fillId="0" borderId="0"/>
    <xf numFmtId="0" fontId="4" fillId="0" borderId="0" applyNumberFormat="0" applyFill="0" applyBorder="0" applyAlignment="0" applyProtection="0"/>
    <xf numFmtId="0" fontId="1" fillId="0" borderId="2" applyNumberFormat="0" applyFill="0" applyAlignment="0" applyProtection="0"/>
    <xf numFmtId="0" fontId="19" fillId="0" borderId="0" applyNumberFormat="0" applyFill="0" applyBorder="0" applyAlignment="0" applyProtection="0"/>
  </cellStyleXfs>
  <cellXfs count="10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/>
    <xf numFmtId="0" fontId="0" fillId="0" borderId="0" xfId="0" applyAlignmen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4" fillId="0" borderId="0" xfId="1" applyBorder="1" applyAlignment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8" borderId="11" xfId="0" applyFill="1" applyBorder="1" applyAlignment="1">
      <alignment horizontal="center"/>
    </xf>
    <xf numFmtId="0" fontId="0" fillId="8" borderId="0" xfId="0" applyFill="1" applyBorder="1" applyAlignment="1">
      <alignment horizontal="center"/>
    </xf>
    <xf numFmtId="0" fontId="0" fillId="8" borderId="12" xfId="0" applyFill="1" applyBorder="1" applyAlignment="1">
      <alignment horizontal="center"/>
    </xf>
    <xf numFmtId="0" fontId="0" fillId="8" borderId="13" xfId="0" applyFill="1" applyBorder="1" applyAlignment="1">
      <alignment horizontal="center"/>
    </xf>
    <xf numFmtId="0" fontId="0" fillId="8" borderId="7" xfId="0" applyFill="1" applyBorder="1" applyAlignment="1">
      <alignment horizontal="center"/>
    </xf>
    <xf numFmtId="0" fontId="0" fillId="8" borderId="14" xfId="0" applyFill="1" applyBorder="1" applyAlignment="1">
      <alignment horizontal="center"/>
    </xf>
    <xf numFmtId="0" fontId="0" fillId="8" borderId="0" xfId="0" applyFill="1" applyAlignment="1">
      <alignment horizontal="center"/>
    </xf>
    <xf numFmtId="0" fontId="0" fillId="8" borderId="0" xfId="0" applyFill="1"/>
    <xf numFmtId="0" fontId="6" fillId="2" borderId="0" xfId="0" applyFont="1" applyFill="1" applyAlignment="1">
      <alignment horizontal="center"/>
    </xf>
    <xf numFmtId="0" fontId="13" fillId="7" borderId="0" xfId="0" applyFont="1" applyFill="1"/>
    <xf numFmtId="164" fontId="1" fillId="0" borderId="18" xfId="2" applyNumberFormat="1" applyBorder="1" applyAlignment="1">
      <alignment horizontal="center"/>
    </xf>
    <xf numFmtId="0" fontId="1" fillId="0" borderId="18" xfId="2" applyBorder="1" applyAlignment="1">
      <alignment horizontal="center"/>
    </xf>
    <xf numFmtId="9" fontId="1" fillId="0" borderId="18" xfId="2" applyNumberFormat="1" applyBorder="1" applyAlignment="1">
      <alignment horizontal="center"/>
    </xf>
    <xf numFmtId="0" fontId="0" fillId="0" borderId="15" xfId="0" applyBorder="1" applyAlignment="1" applyProtection="1">
      <alignment horizontal="center"/>
      <protection locked="0"/>
    </xf>
    <xf numFmtId="0" fontId="0" fillId="5" borderId="0" xfId="0" applyFill="1"/>
    <xf numFmtId="0" fontId="1" fillId="5" borderId="0" xfId="0" applyFont="1" applyFill="1" applyBorder="1" applyAlignment="1">
      <alignment horizontal="center"/>
    </xf>
    <xf numFmtId="0" fontId="1" fillId="5" borderId="0" xfId="0" applyFont="1" applyFill="1"/>
    <xf numFmtId="0" fontId="8" fillId="5" borderId="0" xfId="0" applyFont="1" applyFill="1"/>
    <xf numFmtId="0" fontId="0" fillId="2" borderId="0" xfId="0" applyFill="1" applyAlignment="1">
      <alignment horizontal="center"/>
    </xf>
    <xf numFmtId="0" fontId="0" fillId="4" borderId="0" xfId="0" applyFill="1"/>
    <xf numFmtId="0" fontId="0" fillId="5" borderId="0" xfId="0" applyFill="1" applyBorder="1"/>
    <xf numFmtId="0" fontId="0" fillId="0" borderId="19" xfId="0" applyBorder="1" applyAlignment="1">
      <alignment horizontal="center"/>
    </xf>
    <xf numFmtId="0" fontId="6" fillId="3" borderId="0" xfId="0" applyFont="1" applyFill="1" applyAlignment="1">
      <alignment horizontal="center"/>
    </xf>
    <xf numFmtId="0" fontId="5" fillId="3" borderId="0" xfId="0" applyFont="1" applyFill="1" applyAlignment="1">
      <alignment horizontal="center"/>
    </xf>
    <xf numFmtId="1" fontId="0" fillId="0" borderId="0" xfId="0" applyNumberFormat="1" applyAlignment="1">
      <alignment horizontal="center"/>
    </xf>
    <xf numFmtId="0" fontId="12" fillId="0" borderId="23" xfId="0" applyFont="1" applyBorder="1" applyAlignment="1">
      <alignment horizontal="center"/>
    </xf>
    <xf numFmtId="0" fontId="12" fillId="0" borderId="26" xfId="0" applyFont="1" applyBorder="1" applyAlignment="1">
      <alignment horizontal="center"/>
    </xf>
    <xf numFmtId="0" fontId="0" fillId="0" borderId="0" xfId="0" applyAlignment="1">
      <alignment horizontal="center"/>
    </xf>
    <xf numFmtId="0" fontId="12" fillId="7" borderId="26" xfId="0" applyFont="1" applyFill="1" applyBorder="1" applyAlignment="1">
      <alignment horizontal="center"/>
    </xf>
    <xf numFmtId="0" fontId="0" fillId="4" borderId="0" xfId="0" applyFill="1" applyAlignment="1">
      <alignment horizontal="center"/>
    </xf>
    <xf numFmtId="0" fontId="0" fillId="4" borderId="0" xfId="0" applyFill="1" applyAlignment="1">
      <alignment horizontal="right" vertical="center" textRotation="90" wrapText="1"/>
    </xf>
    <xf numFmtId="0" fontId="0" fillId="4" borderId="0" xfId="0" applyFill="1" applyAlignment="1">
      <alignment horizontal="right" vertical="center" textRotation="90"/>
    </xf>
    <xf numFmtId="0" fontId="14" fillId="3" borderId="0" xfId="0" applyFont="1" applyFill="1" applyAlignment="1">
      <alignment horizontal="center"/>
    </xf>
    <xf numFmtId="0" fontId="4" fillId="0" borderId="0" xfId="1" applyAlignment="1">
      <alignment horizontal="center"/>
    </xf>
    <xf numFmtId="0" fontId="0" fillId="0" borderId="0" xfId="0" applyAlignment="1">
      <alignment horizontal="center"/>
    </xf>
    <xf numFmtId="0" fontId="13" fillId="7" borderId="16" xfId="0" applyFont="1" applyFill="1" applyBorder="1" applyAlignment="1" applyProtection="1">
      <alignment horizontal="center"/>
      <protection locked="0"/>
    </xf>
    <xf numFmtId="0" fontId="13" fillId="7" borderId="17" xfId="0" applyFont="1" applyFill="1" applyBorder="1" applyAlignment="1" applyProtection="1">
      <alignment horizontal="center"/>
      <protection locked="0"/>
    </xf>
    <xf numFmtId="0" fontId="9" fillId="8" borderId="0" xfId="0" applyFont="1" applyFill="1" applyBorder="1" applyAlignment="1">
      <alignment horizontal="center"/>
    </xf>
    <xf numFmtId="0" fontId="9" fillId="8" borderId="0" xfId="0" applyFont="1" applyFill="1" applyAlignment="1">
      <alignment horizontal="center"/>
    </xf>
    <xf numFmtId="0" fontId="10" fillId="2" borderId="0" xfId="0" applyFont="1" applyFill="1" applyAlignment="1">
      <alignment horizontal="center"/>
    </xf>
    <xf numFmtId="0" fontId="16" fillId="2" borderId="0" xfId="0" applyFont="1" applyFill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1" fillId="0" borderId="3" xfId="2" applyBorder="1" applyAlignment="1">
      <alignment horizontal="center" vertical="center" textRotation="90"/>
    </xf>
    <xf numFmtId="0" fontId="7" fillId="2" borderId="0" xfId="0" applyFont="1" applyFill="1" applyAlignment="1">
      <alignment horizontal="center"/>
    </xf>
    <xf numFmtId="0" fontId="4" fillId="0" borderId="1" xfId="1" applyBorder="1" applyAlignment="1">
      <alignment horizontal="center"/>
    </xf>
    <xf numFmtId="0" fontId="11" fillId="8" borderId="0" xfId="0" applyFont="1" applyFill="1" applyAlignment="1">
      <alignment horizontal="center"/>
    </xf>
    <xf numFmtId="0" fontId="14" fillId="2" borderId="0" xfId="0" applyFont="1" applyFill="1" applyAlignment="1">
      <alignment horizontal="center" wrapText="1"/>
    </xf>
    <xf numFmtId="0" fontId="15" fillId="6" borderId="0" xfId="0" applyFont="1" applyFill="1" applyAlignment="1">
      <alignment horizontal="center" wrapText="1"/>
    </xf>
    <xf numFmtId="0" fontId="14" fillId="2" borderId="0" xfId="0" applyFont="1" applyFill="1" applyAlignment="1">
      <alignment horizontal="center"/>
    </xf>
    <xf numFmtId="0" fontId="8" fillId="5" borderId="0" xfId="0" applyFont="1" applyFill="1" applyAlignment="1">
      <alignment horizontal="right" vertical="center" textRotation="90"/>
    </xf>
    <xf numFmtId="0" fontId="17" fillId="2" borderId="0" xfId="0" applyFont="1" applyFill="1" applyAlignment="1">
      <alignment horizontal="center"/>
    </xf>
    <xf numFmtId="0" fontId="18" fillId="3" borderId="0" xfId="1" applyFont="1" applyFill="1" applyAlignment="1">
      <alignment horizontal="center"/>
    </xf>
    <xf numFmtId="0" fontId="1" fillId="7" borderId="22" xfId="0" applyFont="1" applyFill="1" applyBorder="1" applyAlignment="1">
      <alignment horizontal="left"/>
    </xf>
    <xf numFmtId="0" fontId="1" fillId="7" borderId="27" xfId="0" applyFont="1" applyFill="1" applyBorder="1" applyAlignment="1">
      <alignment horizontal="left"/>
    </xf>
    <xf numFmtId="0" fontId="1" fillId="0" borderId="22" xfId="0" applyFont="1" applyBorder="1" applyAlignment="1">
      <alignment horizontal="left"/>
    </xf>
    <xf numFmtId="0" fontId="1" fillId="0" borderId="27" xfId="0" applyFont="1" applyBorder="1" applyAlignment="1">
      <alignment horizontal="left"/>
    </xf>
    <xf numFmtId="0" fontId="1" fillId="7" borderId="24" xfId="0" applyFont="1" applyFill="1" applyBorder="1" applyAlignment="1">
      <alignment horizontal="left" vertical="center"/>
    </xf>
    <xf numFmtId="0" fontId="1" fillId="7" borderId="25" xfId="0" applyFont="1" applyFill="1" applyBorder="1" applyAlignment="1">
      <alignment horizontal="left" vertical="center"/>
    </xf>
    <xf numFmtId="0" fontId="1" fillId="7" borderId="22" xfId="0" applyFont="1" applyFill="1" applyBorder="1" applyAlignment="1">
      <alignment horizontal="left" vertical="center"/>
    </xf>
    <xf numFmtId="0" fontId="1" fillId="7" borderId="27" xfId="0" applyFont="1" applyFill="1" applyBorder="1" applyAlignment="1">
      <alignment horizontal="left" vertical="center"/>
    </xf>
    <xf numFmtId="0" fontId="12" fillId="8" borderId="26" xfId="0" applyFont="1" applyFill="1" applyBorder="1" applyAlignment="1">
      <alignment horizontal="center"/>
    </xf>
    <xf numFmtId="0" fontId="12" fillId="7" borderId="0" xfId="0" applyFont="1" applyFill="1"/>
    <xf numFmtId="0" fontId="1" fillId="0" borderId="28" xfId="0" applyFont="1" applyBorder="1" applyAlignment="1">
      <alignment horizontal="left" vertical="center"/>
    </xf>
    <xf numFmtId="0" fontId="1" fillId="0" borderId="29" xfId="0" applyFont="1" applyBorder="1" applyAlignment="1">
      <alignment horizontal="left" vertical="center"/>
    </xf>
    <xf numFmtId="0" fontId="1" fillId="0" borderId="30" xfId="0" applyFont="1" applyBorder="1" applyAlignment="1">
      <alignment horizontal="left" vertical="center"/>
    </xf>
    <xf numFmtId="0" fontId="1" fillId="0" borderId="31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1" fillId="0" borderId="32" xfId="0" applyFont="1" applyBorder="1" applyAlignment="1">
      <alignment horizontal="left" vertical="center"/>
    </xf>
    <xf numFmtId="0" fontId="1" fillId="0" borderId="33" xfId="0" applyFont="1" applyBorder="1" applyAlignment="1">
      <alignment horizontal="left" vertical="center"/>
    </xf>
    <xf numFmtId="0" fontId="1" fillId="0" borderId="34" xfId="0" applyFont="1" applyBorder="1" applyAlignment="1">
      <alignment horizontal="left" vertical="center"/>
    </xf>
    <xf numFmtId="0" fontId="1" fillId="0" borderId="35" xfId="0" applyFont="1" applyBorder="1" applyAlignment="1">
      <alignment horizontal="left" vertical="center"/>
    </xf>
    <xf numFmtId="0" fontId="1" fillId="0" borderId="0" xfId="0" applyFont="1"/>
    <xf numFmtId="0" fontId="20" fillId="8" borderId="0" xfId="3" applyNumberFormat="1" applyFont="1" applyFill="1" applyBorder="1" applyAlignment="1">
      <alignment wrapText="1"/>
    </xf>
    <xf numFmtId="0" fontId="4" fillId="0" borderId="38" xfId="1" applyBorder="1" applyAlignment="1">
      <alignment horizontal="center"/>
    </xf>
    <xf numFmtId="0" fontId="20" fillId="9" borderId="39" xfId="3" applyNumberFormat="1" applyFont="1" applyFill="1" applyBorder="1" applyAlignment="1">
      <alignment horizontal="center" vertical="center" wrapText="1"/>
    </xf>
    <xf numFmtId="0" fontId="20" fillId="9" borderId="40" xfId="3" applyNumberFormat="1" applyFont="1" applyFill="1" applyBorder="1" applyAlignment="1">
      <alignment horizontal="center" vertical="center" wrapText="1"/>
    </xf>
    <xf numFmtId="0" fontId="20" fillId="9" borderId="36" xfId="3" applyNumberFormat="1" applyFont="1" applyFill="1" applyBorder="1" applyAlignment="1">
      <alignment horizontal="center" vertical="center" wrapText="1"/>
    </xf>
    <xf numFmtId="0" fontId="20" fillId="9" borderId="37" xfId="3" applyNumberFormat="1" applyFont="1" applyFill="1" applyBorder="1" applyAlignment="1">
      <alignment horizontal="center" vertical="center" wrapText="1"/>
    </xf>
    <xf numFmtId="0" fontId="0" fillId="0" borderId="41" xfId="0" applyBorder="1"/>
    <xf numFmtId="0" fontId="0" fillId="0" borderId="42" xfId="0" applyBorder="1"/>
    <xf numFmtId="0" fontId="0" fillId="7" borderId="41" xfId="0" applyFill="1" applyBorder="1"/>
    <xf numFmtId="0" fontId="0" fillId="7" borderId="42" xfId="0" applyFill="1" applyBorder="1"/>
    <xf numFmtId="0" fontId="15" fillId="3" borderId="0" xfId="0" applyFont="1" applyFill="1" applyAlignment="1">
      <alignment horizontal="center"/>
    </xf>
  </cellXfs>
  <cellStyles count="4">
    <cellStyle name="Hyperlink" xfId="3" builtinId="8"/>
    <cellStyle name="Normal" xfId="0" builtinId="0"/>
    <cellStyle name="Title" xfId="1" builtinId="15"/>
    <cellStyle name="Total" xfId="2" builtinId="25"/>
  </cellStyles>
  <dxfs count="66"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 outline="0">
        <left style="medium">
          <color rgb="FFC00000"/>
        </left>
        <right style="medium">
          <color rgb="FFC00000"/>
        </right>
        <top style="medium">
          <color rgb="FFC00000"/>
        </top>
        <bottom style="medium">
          <color rgb="FFC00000"/>
        </bottom>
      </border>
    </dxf>
    <dxf>
      <alignment horizontal="center" vertical="bottom" textRotation="0" wrapText="0" indent="0" justifyLastLine="0" shrinkToFit="0" readingOrder="0"/>
      <border outline="0">
        <right style="medium">
          <color rgb="FFC00000"/>
        </right>
      </border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auto="1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/>
        <top/>
        <bottom/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auto="1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/>
        <top/>
        <bottom/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ck">
          <color rgb="FFC00000"/>
        </left>
        <right style="thick">
          <color rgb="FFC00000"/>
        </right>
        <top style="thick">
          <color rgb="FFC00000"/>
        </top>
        <bottom style="thick">
          <color rgb="FFC00000"/>
        </bottom>
        <vertical/>
        <horizontal style="thick">
          <color rgb="FFC00000"/>
        </horizontal>
      </border>
      <protection locked="0" hidden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ck">
          <color rgb="FFC00000"/>
        </left>
        <right style="thick">
          <color rgb="FFC00000"/>
        </right>
        <top style="thick">
          <color rgb="FFC00000"/>
        </top>
        <bottom style="thick">
          <color rgb="FFC00000"/>
        </bottom>
        <vertical/>
        <horizontal style="thick">
          <color rgb="FFC00000"/>
        </horizontal>
      </border>
      <protection locked="0" hidden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4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4"/>
        <color theme="1"/>
        <name val="Calibri"/>
        <scheme val="minor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" name="Table2" displayName="Table2" ref="F6:L10" totalsRowShown="0" headerRowDxfId="65" dataDxfId="64">
  <autoFilter ref="F6:L10"/>
  <tableColumns count="7">
    <tableColumn id="1" name="Unit" dataDxfId="63"/>
    <tableColumn id="2" name="Attack" dataDxfId="62"/>
    <tableColumn id="3" name="Defense" dataDxfId="61"/>
    <tableColumn id="4" name="Speed" dataDxfId="60"/>
    <tableColumn id="5" name="Range" dataDxfId="59"/>
    <tableColumn id="6" name="Health" dataDxfId="58"/>
    <tableColumn id="7" name="Carry" dataDxfId="57"/>
  </tableColumns>
  <tableStyleInfo name="TableStyleMedium2" showFirstColumn="1" showLastColumn="0" showRowStripes="1" showColumnStripes="0"/>
</table>
</file>

<file path=xl/tables/table2.xml><?xml version="1.0" encoding="utf-8"?>
<table xmlns="http://schemas.openxmlformats.org/spreadsheetml/2006/main" id="3" name="Table3" displayName="Table3" ref="F12:L16" totalsRowShown="0" headerRowDxfId="56" dataDxfId="55">
  <autoFilter ref="F12:L16"/>
  <tableColumns count="7">
    <tableColumn id="1" name="Unit" dataDxfId="54"/>
    <tableColumn id="2" name="Attack" dataDxfId="0">
      <calculatedColumnFormula>$G7*(1+$B$7/100+$C$13)</calculatedColumnFormula>
    </tableColumn>
    <tableColumn id="3" name="Defense" dataDxfId="1">
      <calculatedColumnFormula>$H7*(1+$B$8/100+$C$14)</calculatedColumnFormula>
    </tableColumn>
    <tableColumn id="4" name="Speed" dataDxfId="53">
      <calculatedColumnFormula>$I7*(1+$B$9/100+$C$15)</calculatedColumnFormula>
    </tableColumn>
    <tableColumn id="5" name="Range" dataDxfId="52">
      <calculatedColumnFormula>J7*(1+$C$16)</calculatedColumnFormula>
    </tableColumn>
    <tableColumn id="6" name="Health" dataDxfId="51"/>
    <tableColumn id="7" name="Carry" dataDxfId="5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9" name="Table9" displayName="Table9" ref="A13:B16" headerRowCount="0" totalsRowShown="0">
  <tableColumns count="2">
    <tableColumn id="1" name="Column1" headerRowDxfId="49" dataDxfId="48"/>
    <tableColumn id="2" name="Column2" headerRowDxfId="47" dataDxfId="46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10" name="Table10" displayName="Table10" ref="A7:B10" headerRowCount="0" totalsRowShown="0">
  <tableColumns count="2">
    <tableColumn id="1" name="Column1" headerRowDxfId="45" dataDxfId="44"/>
    <tableColumn id="2" name="Column2" headerRowDxfId="43" dataDxfId="42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11" name="Table11" displayName="Table11" ref="G29:L32" headerRowCount="0" totalsRowShown="0" headerRowDxfId="41" dataDxfId="40">
  <tableColumns count="6">
    <tableColumn id="1" name="Column1"/>
    <tableColumn id="2" name="Column2" headerRowDxfId="39" dataDxfId="38">
      <calculatedColumnFormula>ROUNDUP($E$21/I7,0)</calculatedColumnFormula>
    </tableColumn>
    <tableColumn id="3" name="Column3" headerRowDxfId="37" dataDxfId="36"/>
    <tableColumn id="4" name="Column4" headerRowDxfId="35" dataDxfId="34"/>
    <tableColumn id="5" name="Column5" headerRowDxfId="33" dataDxfId="32">
      <calculatedColumnFormula>ROUNDUP(($E$21-J7)/I7,0)</calculatedColumnFormula>
    </tableColumn>
    <tableColumn id="6" name="Column6" headerRowDxfId="31" dataDxfId="30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12" name="Table12" displayName="Table12" ref="G21:L24" headerRowCount="0" totalsRowShown="0" headerRowDxfId="29" dataDxfId="28">
  <tableColumns count="6">
    <tableColumn id="1" name="Column1" dataDxfId="27"/>
    <tableColumn id="2" name="Column2" headerRowDxfId="26" dataDxfId="25">
      <calculatedColumnFormula>ROUNDUP($E$21/I13,0)</calculatedColumnFormula>
    </tableColumn>
    <tableColumn id="3" name="Column3" headerRowDxfId="24" dataDxfId="23"/>
    <tableColumn id="4" name="Column4" headerRowDxfId="22" dataDxfId="21"/>
    <tableColumn id="5" name="Column5" headerRowDxfId="20" dataDxfId="19">
      <calculatedColumnFormula>ROUNDUP(($E$21-J13)/I13,0)</calculatedColumnFormula>
    </tableColumn>
    <tableColumn id="6" name="Column6" headerRowDxfId="18" dataDxfId="17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16" name="Table16" displayName="Table16" ref="A40:B43" headerRowCount="0" totalsRowShown="0">
  <tableColumns count="2">
    <tableColumn id="1" name="Column1" dataDxfId="16"/>
    <tableColumn id="2" name="Column2" dataDxfId="15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17" name="Table17" displayName="Table17" ref="E39:I43" headerRowCount="0" totalsRowShown="0" headerRowDxfId="14" dataDxfId="13">
  <tableColumns count="5">
    <tableColumn id="1" name="Column1" headerRowDxfId="12" dataDxfId="11"/>
    <tableColumn id="2" name="Column2" headerRowDxfId="10" dataDxfId="9"/>
    <tableColumn id="3" name="Column3" headerRowDxfId="8" dataDxfId="7"/>
    <tableColumn id="4" name="Column4" headerRowDxfId="6" dataDxfId="5"/>
    <tableColumn id="5" name="Column5" headerRowDxfId="4" dataDxfId="3"/>
  </tableColumns>
  <tableStyleInfo name="TableStyleMedium2" showFirstColumn="0" showLastColumn="0" showRowStripes="1" showColumnStripes="1"/>
</table>
</file>

<file path=xl/tables/table9.xml><?xml version="1.0" encoding="utf-8"?>
<table xmlns="http://schemas.openxmlformats.org/spreadsheetml/2006/main" id="15" name="Table15" displayName="Table15" ref="B2:H9" headerRowCount="0" totalsRowShown="0">
  <tableColumns count="7">
    <tableColumn id="1" name="Column1" dataDxfId="2"/>
    <tableColumn id="2" name="Column2"/>
    <tableColumn id="3" name="Column3"/>
    <tableColumn id="4" name="Column4"/>
    <tableColumn id="5" name="Column5"/>
    <tableColumn id="6" name="Column6"/>
    <tableColumn id="7" name="Column7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6.xml"/><Relationship Id="rId3" Type="http://schemas.openxmlformats.org/officeDocument/2006/relationships/table" Target="../tables/table1.xml"/><Relationship Id="rId7" Type="http://schemas.openxmlformats.org/officeDocument/2006/relationships/table" Target="../tables/table5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haypi.com/forum/viewtopic.php?f=59&amp;t=10355&amp;sid=936605d04fbb8fc357db482805e1f858" TargetMode="External"/><Relationship Id="rId6" Type="http://schemas.openxmlformats.org/officeDocument/2006/relationships/table" Target="../tables/table4.xml"/><Relationship Id="rId5" Type="http://schemas.openxmlformats.org/officeDocument/2006/relationships/table" Target="../tables/table3.xml"/><Relationship Id="rId10" Type="http://schemas.openxmlformats.org/officeDocument/2006/relationships/table" Target="../tables/table8.xml"/><Relationship Id="rId4" Type="http://schemas.openxmlformats.org/officeDocument/2006/relationships/table" Target="../tables/table2.xml"/><Relationship Id="rId9" Type="http://schemas.openxmlformats.org/officeDocument/2006/relationships/table" Target="../tables/table7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O47"/>
  <sheetViews>
    <sheetView showGridLines="0" tabSelected="1" zoomScaleNormal="100" workbookViewId="0">
      <selection activeCell="D37" sqref="D37:I37"/>
    </sheetView>
  </sheetViews>
  <sheetFormatPr defaultRowHeight="15" x14ac:dyDescent="0.25"/>
  <cols>
    <col min="1" max="1" width="17.42578125" bestFit="1" customWidth="1"/>
    <col min="2" max="2" width="13.140625" bestFit="1" customWidth="1"/>
    <col min="5" max="6" width="11" customWidth="1"/>
    <col min="7" max="7" width="13.28515625" bestFit="1" customWidth="1"/>
    <col min="8" max="8" width="15.28515625" bestFit="1" customWidth="1"/>
    <col min="9" max="10" width="12.85546875" bestFit="1" customWidth="1"/>
    <col min="11" max="11" width="13.42578125" bestFit="1" customWidth="1"/>
    <col min="12" max="12" width="11.85546875" bestFit="1" customWidth="1"/>
    <col min="13" max="13" width="12.85546875" bestFit="1" customWidth="1"/>
    <col min="14" max="14" width="13.42578125" bestFit="1" customWidth="1"/>
    <col min="15" max="15" width="11.85546875" bestFit="1" customWidth="1"/>
  </cols>
  <sheetData>
    <row r="1" spans="1:15" ht="54.75" customHeight="1" thickBot="1" x14ac:dyDescent="0.35">
      <c r="A1" s="95" t="s">
        <v>27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</row>
    <row r="2" spans="1:15" ht="16.5" customHeight="1" thickTop="1" thickBot="1" x14ac:dyDescent="0.3">
      <c r="F2" s="96" t="s">
        <v>66</v>
      </c>
      <c r="G2" s="97"/>
      <c r="H2" s="94"/>
      <c r="I2" s="94"/>
    </row>
    <row r="3" spans="1:15" ht="16.5" customHeight="1" thickTop="1" thickBot="1" x14ac:dyDescent="0.3">
      <c r="A3" s="62" t="s">
        <v>37</v>
      </c>
      <c r="B3" s="63"/>
      <c r="F3" s="98"/>
      <c r="G3" s="99"/>
      <c r="H3" s="94"/>
      <c r="I3" s="94"/>
    </row>
    <row r="4" spans="1:15" ht="15.75" thickTop="1" x14ac:dyDescent="0.25">
      <c r="D4" s="93"/>
    </row>
    <row r="5" spans="1:15" ht="24" thickBot="1" x14ac:dyDescent="0.4">
      <c r="A5" s="66" t="s">
        <v>11</v>
      </c>
      <c r="B5" s="66"/>
      <c r="C5" s="66"/>
      <c r="D5" s="66"/>
      <c r="E5" s="14"/>
      <c r="F5" s="67" t="s">
        <v>60</v>
      </c>
      <c r="G5" s="67"/>
      <c r="H5" s="67"/>
      <c r="I5" s="67"/>
      <c r="J5" s="67"/>
      <c r="K5" s="67"/>
      <c r="L5" s="67"/>
    </row>
    <row r="6" spans="1:15" ht="20.25" thickTop="1" thickBot="1" x14ac:dyDescent="0.35">
      <c r="A6" s="65" t="s">
        <v>12</v>
      </c>
      <c r="B6" s="65"/>
      <c r="C6" s="65"/>
      <c r="D6" s="65"/>
      <c r="E6" s="4"/>
      <c r="F6" s="9" t="s">
        <v>0</v>
      </c>
      <c r="G6" s="9" t="s">
        <v>2</v>
      </c>
      <c r="H6" s="9" t="s">
        <v>3</v>
      </c>
      <c r="I6" s="9" t="s">
        <v>1</v>
      </c>
      <c r="J6" s="9" t="s">
        <v>4</v>
      </c>
      <c r="K6" s="9" t="s">
        <v>5</v>
      </c>
      <c r="L6" s="9" t="s">
        <v>6</v>
      </c>
    </row>
    <row r="7" spans="1:15" ht="16.5" thickTop="1" thickBot="1" x14ac:dyDescent="0.3">
      <c r="A7" s="7" t="s">
        <v>2</v>
      </c>
      <c r="B7" s="34">
        <v>20</v>
      </c>
      <c r="C7" s="31">
        <f>B7*0.005</f>
        <v>0.1</v>
      </c>
      <c r="D7" s="64" t="s">
        <v>22</v>
      </c>
      <c r="E7" s="5"/>
      <c r="F7" s="7" t="s">
        <v>7</v>
      </c>
      <c r="G7" s="6">
        <v>75</v>
      </c>
      <c r="H7" s="6">
        <v>75</v>
      </c>
      <c r="I7" s="6">
        <v>150</v>
      </c>
      <c r="J7" s="6">
        <v>25</v>
      </c>
      <c r="K7" s="6">
        <v>150</v>
      </c>
      <c r="L7" s="6">
        <v>80</v>
      </c>
    </row>
    <row r="8" spans="1:15" ht="16.5" thickTop="1" thickBot="1" x14ac:dyDescent="0.3">
      <c r="A8" s="7" t="s">
        <v>3</v>
      </c>
      <c r="B8" s="34">
        <v>20</v>
      </c>
      <c r="C8" s="31">
        <f t="shared" ref="C8" si="0">B8*0.005</f>
        <v>0.1</v>
      </c>
      <c r="D8" s="64"/>
      <c r="E8" s="5"/>
      <c r="F8" s="7" t="s">
        <v>8</v>
      </c>
      <c r="G8" s="6">
        <v>175</v>
      </c>
      <c r="H8" s="6">
        <v>175</v>
      </c>
      <c r="I8" s="6">
        <v>300</v>
      </c>
      <c r="J8" s="6">
        <v>40</v>
      </c>
      <c r="K8" s="6">
        <v>500</v>
      </c>
      <c r="L8" s="6">
        <v>100</v>
      </c>
    </row>
    <row r="9" spans="1:15" ht="16.5" thickTop="1" thickBot="1" x14ac:dyDescent="0.3">
      <c r="A9" s="7" t="s">
        <v>1</v>
      </c>
      <c r="B9" s="34">
        <v>20</v>
      </c>
      <c r="C9" s="31">
        <f>B9*0.01</f>
        <v>0.2</v>
      </c>
      <c r="D9" s="64"/>
      <c r="E9" s="5"/>
      <c r="F9" s="7" t="s">
        <v>9</v>
      </c>
      <c r="G9" s="6">
        <v>60</v>
      </c>
      <c r="H9" s="6">
        <v>25</v>
      </c>
      <c r="I9" s="6">
        <v>125</v>
      </c>
      <c r="J9" s="6">
        <v>600</v>
      </c>
      <c r="K9" s="6">
        <v>125</v>
      </c>
      <c r="L9" s="6">
        <v>40</v>
      </c>
    </row>
    <row r="10" spans="1:15" ht="16.5" thickTop="1" thickBot="1" x14ac:dyDescent="0.3">
      <c r="A10" s="7" t="s">
        <v>13</v>
      </c>
      <c r="B10" s="34">
        <v>0</v>
      </c>
      <c r="C10" s="32" t="s">
        <v>24</v>
      </c>
      <c r="D10" s="64"/>
      <c r="E10" s="5"/>
      <c r="F10" s="7" t="s">
        <v>10</v>
      </c>
      <c r="G10" s="6">
        <v>300</v>
      </c>
      <c r="H10" s="6">
        <v>100</v>
      </c>
      <c r="I10" s="6">
        <v>50</v>
      </c>
      <c r="J10" s="6">
        <v>800</v>
      </c>
      <c r="K10" s="6">
        <v>450</v>
      </c>
      <c r="L10" s="6">
        <v>40</v>
      </c>
    </row>
    <row r="11" spans="1:15" ht="34.5" customHeight="1" thickTop="1" x14ac:dyDescent="0.35">
      <c r="A11" s="59" t="s">
        <v>26</v>
      </c>
      <c r="B11" s="59"/>
      <c r="C11" s="59"/>
      <c r="D11" s="59"/>
      <c r="E11" s="1"/>
      <c r="F11" s="58" t="s">
        <v>25</v>
      </c>
      <c r="G11" s="58"/>
      <c r="H11" s="58"/>
      <c r="I11" s="58"/>
      <c r="J11" s="58"/>
      <c r="K11" s="58"/>
      <c r="L11" s="58"/>
      <c r="M11" s="1"/>
      <c r="N11" s="1"/>
      <c r="O11" s="1"/>
    </row>
    <row r="12" spans="1:15" ht="21.75" thickBot="1" x14ac:dyDescent="0.4">
      <c r="A12" s="65" t="s">
        <v>23</v>
      </c>
      <c r="B12" s="65"/>
      <c r="C12" s="65"/>
      <c r="D12" s="65"/>
      <c r="E12" s="4"/>
      <c r="F12" s="9" t="s">
        <v>0</v>
      </c>
      <c r="G12" s="9" t="s">
        <v>2</v>
      </c>
      <c r="H12" s="9" t="s">
        <v>3</v>
      </c>
      <c r="I12" s="9" t="s">
        <v>1</v>
      </c>
      <c r="J12" s="9" t="s">
        <v>4</v>
      </c>
      <c r="K12" s="9" t="s">
        <v>5</v>
      </c>
      <c r="L12" s="9" t="s">
        <v>6</v>
      </c>
      <c r="M12" s="8"/>
      <c r="N12" s="8"/>
      <c r="O12" s="8"/>
    </row>
    <row r="13" spans="1:15" ht="16.5" thickTop="1" thickBot="1" x14ac:dyDescent="0.3">
      <c r="A13" s="10" t="s">
        <v>2</v>
      </c>
      <c r="B13" s="34">
        <v>0</v>
      </c>
      <c r="C13" s="33">
        <f>B13*0.02</f>
        <v>0</v>
      </c>
      <c r="D13" s="64" t="s">
        <v>22</v>
      </c>
      <c r="E13" s="5"/>
      <c r="F13" s="7" t="s">
        <v>7</v>
      </c>
      <c r="G13" s="6">
        <f t="shared" ref="G13:G16" si="1">$G7*(1+$B$7/100+$C$13)</f>
        <v>90</v>
      </c>
      <c r="H13" s="6">
        <f t="shared" ref="H13:H16" si="2">$H7*(1+$B$8/100+$C$14)</f>
        <v>90</v>
      </c>
      <c r="I13" s="6">
        <f>$I7*(1+$B$9/100+$C$15)</f>
        <v>180</v>
      </c>
      <c r="J13" s="6">
        <f>J7*(1+$C$16)</f>
        <v>25</v>
      </c>
      <c r="K13" s="6">
        <f>$K$7*(1+$B$8/100+$C$14)</f>
        <v>180</v>
      </c>
      <c r="L13" s="6">
        <v>80</v>
      </c>
    </row>
    <row r="14" spans="1:15" ht="16.5" thickTop="1" thickBot="1" x14ac:dyDescent="0.3">
      <c r="A14" s="11" t="s">
        <v>3</v>
      </c>
      <c r="B14" s="34">
        <v>0</v>
      </c>
      <c r="C14" s="33">
        <f>B14*0.02</f>
        <v>0</v>
      </c>
      <c r="D14" s="64"/>
      <c r="E14" s="5"/>
      <c r="F14" s="7" t="s">
        <v>8</v>
      </c>
      <c r="G14" s="6">
        <f t="shared" si="1"/>
        <v>210</v>
      </c>
      <c r="H14" s="48">
        <f t="shared" si="2"/>
        <v>210</v>
      </c>
      <c r="I14" s="6">
        <f>$I8*(1+$B$9/100+$C$15)</f>
        <v>360</v>
      </c>
      <c r="J14" s="6">
        <f>J8*(1+$C$16)</f>
        <v>40</v>
      </c>
      <c r="K14" s="6">
        <v>500</v>
      </c>
      <c r="L14" s="6">
        <v>100</v>
      </c>
    </row>
    <row r="15" spans="1:15" ht="16.5" thickTop="1" thickBot="1" x14ac:dyDescent="0.3">
      <c r="A15" s="11" t="s">
        <v>1</v>
      </c>
      <c r="B15" s="34">
        <v>0</v>
      </c>
      <c r="C15" s="33">
        <f>B15*0.03</f>
        <v>0</v>
      </c>
      <c r="D15" s="64"/>
      <c r="E15" s="5"/>
      <c r="F15" s="7" t="s">
        <v>9</v>
      </c>
      <c r="G15" s="6">
        <f t="shared" si="1"/>
        <v>72</v>
      </c>
      <c r="H15" s="48">
        <f t="shared" si="2"/>
        <v>30</v>
      </c>
      <c r="I15" s="6">
        <f>$I9*(1+$B$9/100+$C$15)</f>
        <v>150</v>
      </c>
      <c r="J15" s="6">
        <f>J9*(1+$C$16)</f>
        <v>600</v>
      </c>
      <c r="K15" s="6">
        <v>125</v>
      </c>
      <c r="L15" s="6">
        <v>40</v>
      </c>
    </row>
    <row r="16" spans="1:15" ht="16.5" thickTop="1" thickBot="1" x14ac:dyDescent="0.3">
      <c r="A16" s="13" t="s">
        <v>4</v>
      </c>
      <c r="B16" s="34">
        <v>0</v>
      </c>
      <c r="C16" s="33">
        <f>B16*0.02</f>
        <v>0</v>
      </c>
      <c r="D16" s="64"/>
      <c r="E16" s="5"/>
      <c r="F16" s="3" t="s">
        <v>10</v>
      </c>
      <c r="G16" s="1">
        <f t="shared" si="1"/>
        <v>360</v>
      </c>
      <c r="H16" s="48">
        <f t="shared" si="2"/>
        <v>120</v>
      </c>
      <c r="I16" s="1">
        <f>$I10*(1+$B$9/100+$C$15)</f>
        <v>60</v>
      </c>
      <c r="J16" s="2">
        <f>J10*(1+$C$16)</f>
        <v>800</v>
      </c>
      <c r="K16" s="1">
        <v>450</v>
      </c>
      <c r="L16" s="1">
        <v>40</v>
      </c>
    </row>
    <row r="17" spans="1:12" ht="15.75" thickTop="1" x14ac:dyDescent="0.25"/>
    <row r="19" spans="1:12" ht="23.25" customHeight="1" x14ac:dyDescent="0.35">
      <c r="A19" s="60" t="s">
        <v>43</v>
      </c>
      <c r="B19" s="60"/>
      <c r="C19" s="60"/>
      <c r="D19" s="69" t="s">
        <v>16</v>
      </c>
      <c r="E19" s="69"/>
      <c r="F19" s="69"/>
      <c r="G19" s="68" t="s">
        <v>18</v>
      </c>
      <c r="H19" s="70"/>
      <c r="I19" s="70"/>
      <c r="J19" s="68" t="s">
        <v>19</v>
      </c>
      <c r="K19" s="68"/>
      <c r="L19" s="68"/>
    </row>
    <row r="20" spans="1:12" ht="15.75" customHeight="1" thickBot="1" x14ac:dyDescent="0.3">
      <c r="A20" s="61" t="s">
        <v>17</v>
      </c>
      <c r="B20" s="61"/>
      <c r="C20" s="61"/>
      <c r="D20" s="69"/>
      <c r="E20" s="69"/>
      <c r="F20" s="69"/>
      <c r="G20" s="70"/>
      <c r="H20" s="70"/>
      <c r="I20" s="70"/>
      <c r="J20" s="68"/>
      <c r="K20" s="68"/>
      <c r="L20" s="68"/>
    </row>
    <row r="21" spans="1:12" ht="20.25" thickTop="1" thickBot="1" x14ac:dyDescent="0.35">
      <c r="A21" s="7" t="s">
        <v>7</v>
      </c>
      <c r="B21" s="55">
        <f>J13+300</f>
        <v>325</v>
      </c>
      <c r="C21" s="55"/>
      <c r="D21" s="30" t="s">
        <v>15</v>
      </c>
      <c r="E21" s="56">
        <v>1100</v>
      </c>
      <c r="F21" s="57"/>
      <c r="G21" s="6" t="s">
        <v>7</v>
      </c>
      <c r="H21" s="6">
        <f>ROUNDUP($E$21/I13,0)</f>
        <v>7</v>
      </c>
      <c r="I21" s="6"/>
      <c r="J21" s="15"/>
      <c r="K21" s="16">
        <f>ROUNDUP(($E$21-J13)/I13,0)</f>
        <v>6</v>
      </c>
      <c r="L21" s="17"/>
    </row>
    <row r="22" spans="1:12" ht="15.75" thickTop="1" x14ac:dyDescent="0.25">
      <c r="A22" s="7" t="s">
        <v>8</v>
      </c>
      <c r="B22" s="55">
        <f>J14+300</f>
        <v>340</v>
      </c>
      <c r="C22" s="55"/>
      <c r="G22" s="27" t="s">
        <v>8</v>
      </c>
      <c r="H22" s="27">
        <f>ROUNDUP($E$21/I14,0)</f>
        <v>4</v>
      </c>
      <c r="I22" s="27"/>
      <c r="J22" s="18"/>
      <c r="K22" s="22">
        <f>ROUNDUP(($E$21-J14)/I14,0)</f>
        <v>3</v>
      </c>
      <c r="L22" s="23"/>
    </row>
    <row r="23" spans="1:12" x14ac:dyDescent="0.25">
      <c r="A23" s="7" t="s">
        <v>14</v>
      </c>
      <c r="B23" s="55">
        <f>J15+300</f>
        <v>900</v>
      </c>
      <c r="C23" s="55"/>
      <c r="G23" s="6" t="s">
        <v>9</v>
      </c>
      <c r="H23" s="6">
        <f>ROUNDUP($E$21/I15,0)</f>
        <v>8</v>
      </c>
      <c r="I23" s="6"/>
      <c r="J23" s="18"/>
      <c r="K23" s="12">
        <f>ROUNDUP(($E$21-J15)/I15,0)</f>
        <v>4</v>
      </c>
      <c r="L23" s="19"/>
    </row>
    <row r="24" spans="1:12" x14ac:dyDescent="0.25">
      <c r="A24" s="7" t="s">
        <v>10</v>
      </c>
      <c r="B24" s="55">
        <f>J16+300</f>
        <v>1100</v>
      </c>
      <c r="C24" s="55"/>
      <c r="G24" s="27" t="s">
        <v>10</v>
      </c>
      <c r="H24" s="27">
        <f>ROUNDUP($E$21/I16,0)</f>
        <v>19</v>
      </c>
      <c r="I24" s="27"/>
      <c r="J24" s="20"/>
      <c r="K24" s="25">
        <f>ROUNDUP(($E$21-J16)/I16,0)</f>
        <v>5</v>
      </c>
      <c r="L24" s="26"/>
    </row>
    <row r="25" spans="1:12" x14ac:dyDescent="0.25">
      <c r="A25" s="7" t="s">
        <v>44</v>
      </c>
      <c r="B25" s="55">
        <v>900</v>
      </c>
      <c r="C25" s="55"/>
    </row>
    <row r="26" spans="1:12" ht="15" customHeight="1" x14ac:dyDescent="0.25">
      <c r="A26" s="7" t="s">
        <v>45</v>
      </c>
      <c r="B26" s="55">
        <v>950</v>
      </c>
      <c r="C26" s="55"/>
      <c r="G26" s="68" t="s">
        <v>20</v>
      </c>
      <c r="H26" s="68"/>
      <c r="I26" s="68"/>
      <c r="J26" s="68" t="s">
        <v>21</v>
      </c>
      <c r="K26" s="68"/>
      <c r="L26" s="68"/>
    </row>
    <row r="27" spans="1:12" ht="15" customHeight="1" x14ac:dyDescent="0.25">
      <c r="A27" s="7" t="s">
        <v>46</v>
      </c>
      <c r="B27" s="55">
        <v>1000</v>
      </c>
      <c r="C27" s="55"/>
      <c r="G27" s="68"/>
      <c r="H27" s="68"/>
      <c r="I27" s="68"/>
      <c r="J27" s="68"/>
      <c r="K27" s="68"/>
      <c r="L27" s="68"/>
    </row>
    <row r="28" spans="1:12" x14ac:dyDescent="0.25">
      <c r="A28" s="7" t="s">
        <v>47</v>
      </c>
      <c r="B28" s="55">
        <v>1050</v>
      </c>
      <c r="C28" s="55"/>
      <c r="G28" s="68"/>
      <c r="H28" s="68"/>
      <c r="I28" s="68"/>
      <c r="J28" s="68"/>
      <c r="K28" s="68"/>
      <c r="L28" s="68"/>
    </row>
    <row r="29" spans="1:12" x14ac:dyDescent="0.25">
      <c r="A29" s="7" t="s">
        <v>48</v>
      </c>
      <c r="B29" s="55">
        <v>1100</v>
      </c>
      <c r="C29" s="55"/>
      <c r="G29" t="s">
        <v>7</v>
      </c>
      <c r="H29" s="6">
        <f>ROUNDUP($E$21/I7,0)</f>
        <v>8</v>
      </c>
      <c r="I29" s="6"/>
      <c r="J29" s="15"/>
      <c r="K29" s="16">
        <f>ROUNDUP(($E$21-J7)/I7,0)</f>
        <v>8</v>
      </c>
      <c r="L29" s="17"/>
    </row>
    <row r="30" spans="1:12" x14ac:dyDescent="0.25">
      <c r="A30" s="7" t="s">
        <v>49</v>
      </c>
      <c r="B30" s="55">
        <v>1150</v>
      </c>
      <c r="C30" s="55"/>
      <c r="G30" s="28" t="s">
        <v>8</v>
      </c>
      <c r="H30" s="27">
        <f>ROUNDUP($E$21/I8,0)</f>
        <v>4</v>
      </c>
      <c r="I30" s="27"/>
      <c r="J30" s="21"/>
      <c r="K30" s="22">
        <f>ROUNDUP(($E$21-J8)/I8,0)</f>
        <v>4</v>
      </c>
      <c r="L30" s="23"/>
    </row>
    <row r="31" spans="1:12" x14ac:dyDescent="0.25">
      <c r="A31" s="7" t="s">
        <v>50</v>
      </c>
      <c r="B31" s="55">
        <v>1200</v>
      </c>
      <c r="C31" s="55"/>
      <c r="G31" t="s">
        <v>9</v>
      </c>
      <c r="H31" s="6">
        <f>ROUNDUP($E$21/I9,0)</f>
        <v>9</v>
      </c>
      <c r="I31" s="6"/>
      <c r="J31" s="18"/>
      <c r="K31" s="12">
        <f>ROUNDUP(($E$21-J9)/I9,0)</f>
        <v>4</v>
      </c>
      <c r="L31" s="19"/>
    </row>
    <row r="32" spans="1:12" x14ac:dyDescent="0.25">
      <c r="A32" s="7" t="s">
        <v>51</v>
      </c>
      <c r="B32" s="55">
        <v>1250</v>
      </c>
      <c r="C32" s="55"/>
      <c r="G32" s="28" t="s">
        <v>10</v>
      </c>
      <c r="H32" s="27">
        <f>ROUNDUP($E$21/I10,0)</f>
        <v>22</v>
      </c>
      <c r="I32" s="27"/>
      <c r="J32" s="24"/>
      <c r="K32" s="25">
        <f>ROUNDUP(($E$21-J10)/I10,0)</f>
        <v>6</v>
      </c>
      <c r="L32" s="26"/>
    </row>
    <row r="33" spans="1:12" x14ac:dyDescent="0.25">
      <c r="A33" s="7" t="s">
        <v>52</v>
      </c>
      <c r="B33" s="55">
        <v>1300</v>
      </c>
      <c r="C33" s="55"/>
    </row>
    <row r="34" spans="1:12" x14ac:dyDescent="0.25">
      <c r="A34" s="7" t="s">
        <v>53</v>
      </c>
      <c r="B34" s="55">
        <v>1350</v>
      </c>
      <c r="C34" s="55"/>
    </row>
    <row r="36" spans="1:12" ht="22.5" x14ac:dyDescent="0.3">
      <c r="A36" s="54" t="s">
        <v>38</v>
      </c>
      <c r="B36" s="54"/>
      <c r="C36" s="54"/>
      <c r="D36" s="54"/>
      <c r="E36" s="54"/>
      <c r="F36" s="54"/>
      <c r="G36" s="54"/>
      <c r="H36" s="54"/>
      <c r="I36" s="54"/>
      <c r="J36" s="54"/>
      <c r="K36" s="54"/>
      <c r="L36" s="54"/>
    </row>
    <row r="37" spans="1:12" ht="18.75" x14ac:dyDescent="0.3">
      <c r="D37" s="53" t="s">
        <v>42</v>
      </c>
      <c r="E37" s="53"/>
      <c r="F37" s="53"/>
      <c r="G37" s="53"/>
      <c r="H37" s="53"/>
      <c r="I37" s="53"/>
      <c r="J37" s="5"/>
    </row>
    <row r="38" spans="1:12" x14ac:dyDescent="0.25">
      <c r="D38" s="40"/>
      <c r="E38" s="40"/>
      <c r="F38" s="50" t="s">
        <v>40</v>
      </c>
      <c r="G38" s="50"/>
      <c r="H38" s="50"/>
      <c r="I38" s="50"/>
    </row>
    <row r="39" spans="1:12" ht="21.75" thickBot="1" x14ac:dyDescent="0.4">
      <c r="A39" s="104" t="s">
        <v>36</v>
      </c>
      <c r="B39" s="104"/>
      <c r="D39" s="40"/>
      <c r="E39" s="43"/>
      <c r="F39" s="44" t="s">
        <v>7</v>
      </c>
      <c r="G39" s="44" t="s">
        <v>8</v>
      </c>
      <c r="H39" s="44" t="s">
        <v>14</v>
      </c>
      <c r="I39" s="44" t="s">
        <v>39</v>
      </c>
    </row>
    <row r="40" spans="1:12" ht="15.75" thickBot="1" x14ac:dyDescent="0.3">
      <c r="A40" s="6" t="s">
        <v>7</v>
      </c>
      <c r="B40" s="42">
        <v>1000</v>
      </c>
      <c r="D40" s="51" t="s">
        <v>41</v>
      </c>
      <c r="E40" s="44" t="s">
        <v>7</v>
      </c>
      <c r="F40" s="45">
        <f>(Table16[[#This Row],[Column2]]*G13*AtkAdjust!C4)/225</f>
        <v>400</v>
      </c>
      <c r="G40" s="45">
        <f>(Table16[[#This Row],[Column2]]*$G13*AtkAdjust!D4)/675</f>
        <v>200</v>
      </c>
      <c r="H40" s="45">
        <f>(Table16[[#This Row],[Column2]]*$G13*AtkAdjust!E4)/150</f>
        <v>600</v>
      </c>
      <c r="I40" s="45">
        <f>((Table16[[#This Row],[Column2]])*($G13)*(AtkAdjust!F4))/550</f>
        <v>196.36363636363637</v>
      </c>
    </row>
    <row r="41" spans="1:12" ht="15.75" thickBot="1" x14ac:dyDescent="0.3">
      <c r="A41" s="6" t="s">
        <v>8</v>
      </c>
      <c r="B41" s="42">
        <v>1000</v>
      </c>
      <c r="D41" s="52"/>
      <c r="E41" s="44" t="s">
        <v>8</v>
      </c>
      <c r="F41" s="45">
        <f>(Table16[[#This Row],[Column2]]*G14*AtkAdjust!C5)/225</f>
        <v>933.33333333333337</v>
      </c>
      <c r="G41" s="45">
        <f>(Table16[[#This Row],[Column2]]*$G14*AtkAdjust!D5)/675</f>
        <v>311.11111111111109</v>
      </c>
      <c r="H41" s="45">
        <f>(Table16[[#This Row],[Column2]]*$G14*AtkAdjust!E5)/150</f>
        <v>1680</v>
      </c>
      <c r="I41" s="45">
        <f>((Table16[[#This Row],[Column2]])*($G14)*(AtkAdjust!F5))/550</f>
        <v>572.72727272727275</v>
      </c>
    </row>
    <row r="42" spans="1:12" ht="15.75" thickBot="1" x14ac:dyDescent="0.3">
      <c r="A42" s="6" t="s">
        <v>14</v>
      </c>
      <c r="B42" s="42">
        <v>1000</v>
      </c>
      <c r="D42" s="52"/>
      <c r="E42" s="44" t="s">
        <v>14</v>
      </c>
      <c r="F42" s="45">
        <f>(Table16[[#This Row],[Column2]]*G15*AtkAdjust!C6)/225</f>
        <v>246.4</v>
      </c>
      <c r="G42" s="45">
        <f>(Table16[[#This Row],[Column2]]*$G15*AtkAdjust!D6)/675</f>
        <v>106.66666666666667</v>
      </c>
      <c r="H42" s="45">
        <f>(Table16[[#This Row],[Column2]]*$G15*AtkAdjust!E6)/150</f>
        <v>480</v>
      </c>
      <c r="I42" s="45">
        <f>((Table16[[#This Row],[Column2]])*($G15)*(AtkAdjust!F6))/550</f>
        <v>130.90909090909091</v>
      </c>
    </row>
    <row r="43" spans="1:12" ht="15.75" thickBot="1" x14ac:dyDescent="0.3">
      <c r="A43" s="6" t="s">
        <v>29</v>
      </c>
      <c r="B43" s="42">
        <v>1000</v>
      </c>
      <c r="D43" s="52"/>
      <c r="E43" s="44" t="s">
        <v>29</v>
      </c>
      <c r="F43" s="45">
        <f>(Table16[[#This Row],[Column2]]*G16*AtkAdjust!C7)/225</f>
        <v>1600</v>
      </c>
      <c r="G43" s="45">
        <f>(Table16[[#This Row],[Column2]]*$G16*AtkAdjust!D7)/675</f>
        <v>533.33333333333337</v>
      </c>
      <c r="H43" s="45">
        <f>(Table16[[#This Row],[Column2]]*$G16*AtkAdjust!E7)/150</f>
        <v>2400</v>
      </c>
      <c r="I43" s="45">
        <f>((Table16[[#This Row],[Column2]])*($G16)*(AtkAdjust!F7))/550</f>
        <v>654.5454545454545</v>
      </c>
    </row>
    <row r="45" spans="1:12" ht="18.75" x14ac:dyDescent="0.3">
      <c r="A45" s="53" t="s">
        <v>67</v>
      </c>
      <c r="B45" s="53"/>
      <c r="D45" s="55"/>
      <c r="E45" s="55"/>
      <c r="F45" s="55"/>
      <c r="G45" s="55"/>
      <c r="H45" s="55"/>
      <c r="I45" s="55"/>
    </row>
    <row r="46" spans="1:12" x14ac:dyDescent="0.25">
      <c r="A46" s="100" t="s">
        <v>68</v>
      </c>
      <c r="B46" s="101">
        <f>(B40*L7+B41*L8+B42*L9+B43*L10)</f>
        <v>260000</v>
      </c>
    </row>
    <row r="47" spans="1:12" x14ac:dyDescent="0.25">
      <c r="A47" s="102" t="s">
        <v>69</v>
      </c>
      <c r="B47" s="103">
        <f>B46/4</f>
        <v>65000</v>
      </c>
    </row>
  </sheetData>
  <mergeCells count="40">
    <mergeCell ref="D45:I45"/>
    <mergeCell ref="A45:B45"/>
    <mergeCell ref="J26:L28"/>
    <mergeCell ref="G26:I28"/>
    <mergeCell ref="D19:F20"/>
    <mergeCell ref="G19:I20"/>
    <mergeCell ref="J19:L20"/>
    <mergeCell ref="F11:L11"/>
    <mergeCell ref="A11:D11"/>
    <mergeCell ref="A19:C19"/>
    <mergeCell ref="A20:C20"/>
    <mergeCell ref="A3:B3"/>
    <mergeCell ref="D13:D16"/>
    <mergeCell ref="A12:D12"/>
    <mergeCell ref="D7:D10"/>
    <mergeCell ref="A6:D6"/>
    <mergeCell ref="A5:D5"/>
    <mergeCell ref="F5:L5"/>
    <mergeCell ref="F2:G3"/>
    <mergeCell ref="B21:C21"/>
    <mergeCell ref="B22:C22"/>
    <mergeCell ref="B23:C23"/>
    <mergeCell ref="B24:C24"/>
    <mergeCell ref="B25:C25"/>
    <mergeCell ref="F38:I38"/>
    <mergeCell ref="D40:D43"/>
    <mergeCell ref="D37:I37"/>
    <mergeCell ref="A1:L1"/>
    <mergeCell ref="A36:L36"/>
    <mergeCell ref="A39:B39"/>
    <mergeCell ref="B31:C31"/>
    <mergeCell ref="B33:C33"/>
    <mergeCell ref="B32:C32"/>
    <mergeCell ref="B34:C34"/>
    <mergeCell ref="E21:F21"/>
    <mergeCell ref="B26:C26"/>
    <mergeCell ref="B27:C27"/>
    <mergeCell ref="B28:C28"/>
    <mergeCell ref="B30:C30"/>
    <mergeCell ref="B29:C29"/>
  </mergeCells>
  <hyperlinks>
    <hyperlink ref="F2" r:id="rId1" display="Click Here to enter the forms"/>
  </hyperlinks>
  <pageMargins left="0.7" right="0.7" top="0.75" bottom="0.75" header="0.3" footer="0.3"/>
  <pageSetup orientation="portrait" r:id="rId2"/>
  <ignoredErrors>
    <ignoredError sqref="C15" formula="1"/>
  </ignoredErrors>
  <tableParts count="8">
    <tablePart r:id="rId3"/>
    <tablePart r:id="rId4"/>
    <tablePart r:id="rId5"/>
    <tablePart r:id="rId6"/>
    <tablePart r:id="rId7"/>
    <tablePart r:id="rId8"/>
    <tablePart r:id="rId9"/>
    <tablePart r:id="rId10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showGridLines="0" workbookViewId="0">
      <selection activeCell="C7" sqref="C7"/>
    </sheetView>
  </sheetViews>
  <sheetFormatPr defaultRowHeight="15" x14ac:dyDescent="0.25"/>
  <cols>
    <col min="1" max="1" width="3.85546875" bestFit="1" customWidth="1"/>
  </cols>
  <sheetData>
    <row r="1" spans="1:8" ht="23.25" x14ac:dyDescent="0.35">
      <c r="A1" s="72" t="s">
        <v>28</v>
      </c>
      <c r="B1" s="72"/>
      <c r="C1" s="72"/>
      <c r="D1" s="72"/>
      <c r="E1" s="72"/>
      <c r="F1" s="72"/>
      <c r="G1" s="72"/>
      <c r="H1" s="72"/>
    </row>
    <row r="2" spans="1:8" ht="15.75" x14ac:dyDescent="0.25">
      <c r="A2" s="41"/>
      <c r="B2" s="36"/>
      <c r="C2" s="38"/>
      <c r="D2" s="37"/>
      <c r="E2" s="37" t="s">
        <v>34</v>
      </c>
      <c r="F2" s="37"/>
      <c r="G2" s="37"/>
      <c r="H2" s="37"/>
    </row>
    <row r="3" spans="1:8" x14ac:dyDescent="0.25">
      <c r="A3" s="35"/>
      <c r="B3" s="39"/>
      <c r="C3" s="29" t="s">
        <v>7</v>
      </c>
      <c r="D3" s="29" t="s">
        <v>8</v>
      </c>
      <c r="E3" s="29" t="s">
        <v>32</v>
      </c>
      <c r="F3" s="29" t="s">
        <v>33</v>
      </c>
      <c r="G3" s="29" t="s">
        <v>30</v>
      </c>
      <c r="H3" s="29" t="s">
        <v>31</v>
      </c>
    </row>
    <row r="4" spans="1:8" ht="16.5" customHeight="1" x14ac:dyDescent="0.25">
      <c r="A4" s="71" t="s">
        <v>35</v>
      </c>
      <c r="B4" s="29" t="s">
        <v>7</v>
      </c>
      <c r="C4" s="6">
        <v>1</v>
      </c>
      <c r="D4" s="6">
        <v>1.5</v>
      </c>
      <c r="E4" s="6">
        <v>1</v>
      </c>
      <c r="F4" s="6">
        <v>1.2</v>
      </c>
      <c r="G4" s="6">
        <v>1</v>
      </c>
      <c r="H4" s="6">
        <v>1</v>
      </c>
    </row>
    <row r="5" spans="1:8" x14ac:dyDescent="0.25">
      <c r="A5" s="71"/>
      <c r="B5" s="29" t="s">
        <v>8</v>
      </c>
      <c r="C5" s="27">
        <v>1</v>
      </c>
      <c r="D5" s="27">
        <v>1</v>
      </c>
      <c r="E5" s="27">
        <v>1.2</v>
      </c>
      <c r="F5" s="27">
        <v>1.5</v>
      </c>
      <c r="G5" s="27">
        <v>1</v>
      </c>
      <c r="H5" s="27">
        <v>1</v>
      </c>
    </row>
    <row r="6" spans="1:8" ht="15" customHeight="1" x14ac:dyDescent="0.25">
      <c r="A6" s="71"/>
      <c r="B6" s="29" t="s">
        <v>14</v>
      </c>
      <c r="C6" s="6">
        <v>0.77</v>
      </c>
      <c r="D6" s="6">
        <v>1</v>
      </c>
      <c r="E6" s="6">
        <v>1</v>
      </c>
      <c r="F6" s="6">
        <v>1</v>
      </c>
      <c r="G6" s="6">
        <v>1</v>
      </c>
      <c r="H6" s="6">
        <v>0.2</v>
      </c>
    </row>
    <row r="7" spans="1:8" x14ac:dyDescent="0.25">
      <c r="A7" s="71"/>
      <c r="B7" s="29" t="s">
        <v>29</v>
      </c>
      <c r="C7" s="27">
        <v>1</v>
      </c>
      <c r="D7" s="27">
        <v>1</v>
      </c>
      <c r="E7" s="27">
        <v>1</v>
      </c>
      <c r="F7" s="27">
        <v>1</v>
      </c>
      <c r="G7" s="27">
        <v>1</v>
      </c>
      <c r="H7" s="27">
        <v>0.3</v>
      </c>
    </row>
    <row r="8" spans="1:8" x14ac:dyDescent="0.25">
      <c r="A8" s="71"/>
      <c r="B8" s="29" t="s">
        <v>30</v>
      </c>
      <c r="C8" s="6">
        <v>1</v>
      </c>
      <c r="D8" s="6">
        <v>1</v>
      </c>
      <c r="E8" s="6">
        <v>1</v>
      </c>
      <c r="F8" s="6">
        <v>1</v>
      </c>
      <c r="G8" s="6" t="s">
        <v>24</v>
      </c>
      <c r="H8" s="6" t="s">
        <v>24</v>
      </c>
    </row>
    <row r="9" spans="1:8" x14ac:dyDescent="0.25">
      <c r="A9" s="71"/>
      <c r="B9" s="29" t="s">
        <v>31</v>
      </c>
      <c r="C9" s="27">
        <v>1</v>
      </c>
      <c r="D9" s="27">
        <v>1</v>
      </c>
      <c r="E9" s="27">
        <v>1</v>
      </c>
      <c r="F9" s="27">
        <v>1</v>
      </c>
      <c r="G9" s="27" t="s">
        <v>24</v>
      </c>
      <c r="H9" s="27" t="s">
        <v>24</v>
      </c>
    </row>
  </sheetData>
  <mergeCells count="2">
    <mergeCell ref="A4:A9"/>
    <mergeCell ref="A1:H1"/>
  </mergeCell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showGridLines="0" workbookViewId="0">
      <selection activeCell="J7" sqref="J7"/>
    </sheetView>
  </sheetViews>
  <sheetFormatPr defaultRowHeight="15" x14ac:dyDescent="0.25"/>
  <cols>
    <col min="1" max="1" width="13.5703125" bestFit="1" customWidth="1"/>
  </cols>
  <sheetData>
    <row r="1" spans="1:7" ht="23.25" thickBot="1" x14ac:dyDescent="0.35">
      <c r="A1" s="73" t="s">
        <v>59</v>
      </c>
      <c r="B1" s="73"/>
      <c r="C1" s="73"/>
      <c r="D1" s="73"/>
      <c r="E1" s="73"/>
      <c r="F1" s="73"/>
      <c r="G1" s="73"/>
    </row>
    <row r="2" spans="1:7" ht="21" x14ac:dyDescent="0.35">
      <c r="A2" s="83" t="s">
        <v>57</v>
      </c>
      <c r="B2" s="78" t="s">
        <v>58</v>
      </c>
      <c r="C2" s="78"/>
      <c r="D2" s="78"/>
      <c r="E2" s="78"/>
      <c r="F2" s="78"/>
      <c r="G2" s="79"/>
    </row>
    <row r="3" spans="1:7" ht="21.75" thickBot="1" x14ac:dyDescent="0.4">
      <c r="A3" s="49" t="s">
        <v>56</v>
      </c>
      <c r="B3" s="80"/>
      <c r="C3" s="80"/>
      <c r="D3" s="80"/>
      <c r="E3" s="80"/>
      <c r="F3" s="80"/>
      <c r="G3" s="81"/>
    </row>
    <row r="4" spans="1:7" ht="21" x14ac:dyDescent="0.35">
      <c r="A4" s="46" t="s">
        <v>64</v>
      </c>
      <c r="B4" s="84" t="s">
        <v>65</v>
      </c>
      <c r="C4" s="85"/>
      <c r="D4" s="85"/>
      <c r="E4" s="85"/>
      <c r="F4" s="85"/>
      <c r="G4" s="86"/>
    </row>
    <row r="5" spans="1:7" ht="21" x14ac:dyDescent="0.35">
      <c r="A5" s="82" t="s">
        <v>57</v>
      </c>
      <c r="B5" s="87"/>
      <c r="C5" s="88"/>
      <c r="D5" s="88"/>
      <c r="E5" s="88"/>
      <c r="F5" s="88"/>
      <c r="G5" s="89"/>
    </row>
    <row r="6" spans="1:7" ht="21" x14ac:dyDescent="0.35">
      <c r="A6" s="47" t="s">
        <v>63</v>
      </c>
      <c r="B6" s="90"/>
      <c r="C6" s="91"/>
      <c r="D6" s="91"/>
      <c r="E6" s="91"/>
      <c r="F6" s="91"/>
      <c r="G6" s="92"/>
    </row>
    <row r="7" spans="1:7" ht="21" x14ac:dyDescent="0.35">
      <c r="A7" s="49" t="s">
        <v>54</v>
      </c>
      <c r="B7" s="74" t="s">
        <v>55</v>
      </c>
      <c r="C7" s="74"/>
      <c r="D7" s="74"/>
      <c r="E7" s="74"/>
      <c r="F7" s="74"/>
      <c r="G7" s="75"/>
    </row>
    <row r="8" spans="1:7" ht="21" x14ac:dyDescent="0.35">
      <c r="A8" s="47" t="s">
        <v>61</v>
      </c>
      <c r="B8" s="76" t="s">
        <v>62</v>
      </c>
      <c r="C8" s="76"/>
      <c r="D8" s="76"/>
      <c r="E8" s="76"/>
      <c r="F8" s="76"/>
      <c r="G8" s="77"/>
    </row>
  </sheetData>
  <mergeCells count="5">
    <mergeCell ref="A1:G1"/>
    <mergeCell ref="B2:G3"/>
    <mergeCell ref="B7:G7"/>
    <mergeCell ref="B8:G8"/>
    <mergeCell ref="B4:G6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Battle</vt:lpstr>
      <vt:lpstr>AtkAdjust</vt:lpstr>
      <vt:lpstr>Credits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Rickadmin</dc:creator>
  <cp:lastModifiedBy>Rick Holm</cp:lastModifiedBy>
  <dcterms:created xsi:type="dcterms:W3CDTF">2011-03-30T16:45:09Z</dcterms:created>
  <dcterms:modified xsi:type="dcterms:W3CDTF">2011-04-20T16:28:35Z</dcterms:modified>
</cp:coreProperties>
</file>